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https://villaofhopeorg.sharepoint.com/sites/VillaGrantsandRFPs/Shared Documents/General/FY22 - 23 Grants/FY23 - 220729 Monroe County APRA Funding Hope on the Horizon - REVIEW/"/>
    </mc:Choice>
  </mc:AlternateContent>
  <bookViews>
    <workbookView xWindow="0" yWindow="0" windowWidth="28800" windowHeight="11400"/>
  </bookViews>
  <sheets>
    <sheet name="Budget Proposal" sheetId="5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5" l="1"/>
  <c r="B33" i="5"/>
  <c r="C45" i="5" l="1"/>
  <c r="C39" i="5"/>
  <c r="C40" i="5"/>
  <c r="C41" i="5"/>
  <c r="C42" i="5"/>
  <c r="C43" i="5"/>
  <c r="C44" i="5"/>
  <c r="C38" i="5"/>
  <c r="C53" i="5" l="1"/>
  <c r="C34" i="5"/>
  <c r="C55" i="5" l="1"/>
  <c r="B53" i="5"/>
  <c r="B34" i="5"/>
  <c r="B55" i="5" l="1"/>
</calcChain>
</file>

<file path=xl/sharedStrings.xml><?xml version="1.0" encoding="utf-8"?>
<sst xmlns="http://schemas.openxmlformats.org/spreadsheetml/2006/main" count="46" uniqueCount="44">
  <si>
    <t>Total Personnel Costs:</t>
  </si>
  <si>
    <t>Other Than Personnel Services Costs</t>
  </si>
  <si>
    <t>Total Other Than Personnel Services Costs:</t>
  </si>
  <si>
    <t>Total Project Cost:</t>
  </si>
  <si>
    <t xml:space="preserve">Organization Name: </t>
  </si>
  <si>
    <t xml:space="preserve">Fringe Benefits </t>
  </si>
  <si>
    <t>Bring Monroe Back - Monroe County ARPA Budget Proposal</t>
  </si>
  <si>
    <t xml:space="preserve">Personnel Costs                                                                                                       List Each Employee Name, Title/Position </t>
  </si>
  <si>
    <t>Proposed Expenditures for Year 1 (2023)</t>
  </si>
  <si>
    <t>Proposed Expenditures for years 1-4 (2023-2026)</t>
  </si>
  <si>
    <t>Villa of Hope</t>
  </si>
  <si>
    <t>Chief Program Officer, Lindsay Gozzi-Theobold</t>
  </si>
  <si>
    <t>Senior Director Community Restoration, LeVar Sanders</t>
  </si>
  <si>
    <t>Program Director, TBD</t>
  </si>
  <si>
    <t>Director of the Behaviorial Health Clinic, Kristie Elias</t>
  </si>
  <si>
    <t>Director of Intake, Jay Gullo</t>
  </si>
  <si>
    <t>Behavioral Health Clinic Clinical Supervisor, TBD</t>
  </si>
  <si>
    <t>Behavioral Health Clinic Therapist, TBD</t>
  </si>
  <si>
    <t>Creative Arts Therapist (LCAT), TBD</t>
  </si>
  <si>
    <t>Financial Case Manager, Vazquez</t>
  </si>
  <si>
    <t>Activities Coordinator, TBD</t>
  </si>
  <si>
    <t>Program Manager, TBD</t>
  </si>
  <si>
    <t>Outreach &amp; Community Engagement Specialist, TBD</t>
  </si>
  <si>
    <t>Case Manager, TBD</t>
  </si>
  <si>
    <t>Supervisor Workforce Development, TBD</t>
  </si>
  <si>
    <t>Vocational Coach/Counselor, TBD</t>
  </si>
  <si>
    <t>Career Development Counselor, TBD</t>
  </si>
  <si>
    <t>Lead Youth Mentor, TBD</t>
  </si>
  <si>
    <t>Youth Mentor, TBD</t>
  </si>
  <si>
    <t>3 Per Diem Youth Mentors, TBD</t>
  </si>
  <si>
    <t>Tutor (Part-Time), TBD</t>
  </si>
  <si>
    <t>Reception/Security, TBD</t>
  </si>
  <si>
    <t>Administrative Assistant, Bradshaw</t>
  </si>
  <si>
    <t>Occupancy</t>
  </si>
  <si>
    <t>Telephone</t>
  </si>
  <si>
    <t>Program Expenses</t>
  </si>
  <si>
    <t>Office Supplies and Printing</t>
  </si>
  <si>
    <t>Consulting / Subcontracts</t>
  </si>
  <si>
    <t>Leased Equipment</t>
  </si>
  <si>
    <t>Expensed Equipment</t>
  </si>
  <si>
    <t>Senior Director Community Services, Kelly Wilmot</t>
  </si>
  <si>
    <t>Community Outreach Manager, TBD</t>
  </si>
  <si>
    <t>Wellness and Recreation Therapist (LCSW), TBD</t>
  </si>
  <si>
    <t>Adminstration Allocation (Accounting, HR, IT, and Ageny Admin)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</si>
</sst>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2">
    <font>
      <sz val="10"/>
      <color rgb="FF00000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b/>
      <sz val="10"/>
      <color theme="1"/>
      <name val="Calibri"/>
      <family val="2"/>
    </font>
    <font>
      <b/>
      <sz val="10"/>
      <color rgb="FF000000"/>
      <name val="Calibri"/>
      <family val="2"/>
    </font>
    <font>
      <b/>
      <sz val="10"/>
      <color rgb="FF000000"/>
      <name val="Calibri, Arial"/>
    </font>
    <font>
      <sz val="10"/>
      <color rgb="FF000000"/>
      <name val="Calibri"/>
      <family val="2"/>
    </font>
    <font>
      <sz val="10"/>
      <color theme="1"/>
      <name val="Calibri"/>
      <family val="2"/>
    </font>
    <font>
      <i/>
      <sz val="10"/>
      <color theme="1"/>
      <name val="Calibri"/>
      <family val="2"/>
    </font>
    <font>
      <b/>
      <sz val="18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1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2" borderId="2" xfId="0" applyFont="1" applyFill="1" applyBorder="1" applyAlignment="1">
      <alignment vertical="center"/>
    </xf>
    <xf numFmtId="164" fontId="4" fillId="0" borderId="0" xfId="0" applyNumberFormat="1" applyFont="1" applyAlignment="1">
      <alignment vertical="center"/>
    </xf>
    <xf numFmtId="0" fontId="0" fillId="0" borderId="0" xfId="0"/>
    <xf numFmtId="0" fontId="4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 wrapText="1"/>
    </xf>
    <xf numFmtId="0" fontId="1" fillId="0" borderId="0" xfId="0" applyFont="1" applyBorder="1" applyAlignment="1"/>
    <xf numFmtId="0" fontId="0" fillId="0" borderId="0" xfId="0" applyBorder="1" applyAlignment="1"/>
    <xf numFmtId="42" fontId="6" fillId="0" borderId="1" xfId="0" applyNumberFormat="1" applyFont="1" applyBorder="1" applyAlignment="1">
      <alignment horizontal="right" vertical="center"/>
    </xf>
    <xf numFmtId="164" fontId="4" fillId="2" borderId="1" xfId="0" applyNumberFormat="1" applyFont="1" applyFill="1" applyBorder="1" applyAlignment="1">
      <alignment vertical="center"/>
    </xf>
    <xf numFmtId="164" fontId="6" fillId="0" borderId="1" xfId="0" applyNumberFormat="1" applyFont="1" applyBorder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42" fontId="8" fillId="0" borderId="0" xfId="0" applyNumberFormat="1" applyFont="1" applyFill="1" applyBorder="1" applyAlignment="1">
      <alignment horizontal="right" vertical="center"/>
    </xf>
    <xf numFmtId="164" fontId="4" fillId="0" borderId="0" xfId="0" applyNumberFormat="1" applyFont="1" applyFill="1" applyBorder="1" applyAlignment="1">
      <alignment vertical="center"/>
    </xf>
    <xf numFmtId="164" fontId="8" fillId="0" borderId="0" xfId="0" applyNumberFormat="1" applyFont="1" applyFill="1" applyBorder="1" applyAlignment="1">
      <alignment horizontal="right" vertical="center"/>
    </xf>
    <xf numFmtId="164" fontId="6" fillId="0" borderId="0" xfId="0" applyNumberFormat="1" applyFont="1" applyFill="1" applyBorder="1" applyAlignment="1">
      <alignment horizontal="right" vertical="center"/>
    </xf>
    <xf numFmtId="0" fontId="1" fillId="0" borderId="0" xfId="0" applyFont="1" applyFill="1" applyBorder="1" applyAlignment="1"/>
    <xf numFmtId="0" fontId="7" fillId="0" borderId="4" xfId="0" applyFont="1" applyBorder="1" applyAlignment="1">
      <alignment horizontal="center" vertical="center" wrapText="1"/>
    </xf>
    <xf numFmtId="42" fontId="6" fillId="0" borderId="3" xfId="0" applyNumberFormat="1" applyFont="1" applyFill="1" applyBorder="1" applyAlignment="1">
      <alignment horizontal="right" vertical="center"/>
    </xf>
    <xf numFmtId="164" fontId="4" fillId="2" borderId="5" xfId="0" applyNumberFormat="1" applyFont="1" applyFill="1" applyBorder="1" applyAlignment="1">
      <alignment vertical="center"/>
    </xf>
    <xf numFmtId="164" fontId="6" fillId="0" borderId="3" xfId="0" applyNumberFormat="1" applyFont="1" applyFill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5" fillId="4" borderId="2" xfId="0" applyFont="1" applyFill="1" applyBorder="1" applyAlignment="1">
      <alignment vertical="center"/>
    </xf>
    <xf numFmtId="42" fontId="6" fillId="4" borderId="1" xfId="0" applyNumberFormat="1" applyFont="1" applyFill="1" applyBorder="1" applyAlignment="1">
      <alignment horizontal="right" vertical="center"/>
    </xf>
    <xf numFmtId="42" fontId="6" fillId="4" borderId="0" xfId="0" applyNumberFormat="1" applyFont="1" applyFill="1" applyBorder="1" applyAlignment="1">
      <alignment horizontal="right" vertical="center"/>
    </xf>
    <xf numFmtId="0" fontId="9" fillId="3" borderId="2" xfId="0" applyFont="1" applyFill="1" applyBorder="1" applyAlignment="1" applyProtection="1">
      <alignment vertical="center"/>
      <protection locked="0"/>
    </xf>
    <xf numFmtId="44" fontId="4" fillId="3" borderId="1" xfId="0" applyNumberFormat="1" applyFont="1" applyFill="1" applyBorder="1" applyAlignment="1" applyProtection="1">
      <alignment vertical="center"/>
      <protection locked="0"/>
    </xf>
    <xf numFmtId="44" fontId="4" fillId="3" borderId="3" xfId="0" applyNumberFormat="1" applyFont="1" applyFill="1" applyBorder="1" applyAlignment="1" applyProtection="1">
      <alignment vertical="center"/>
      <protection locked="0"/>
    </xf>
    <xf numFmtId="164" fontId="8" fillId="3" borderId="1" xfId="0" applyNumberFormat="1" applyFont="1" applyFill="1" applyBorder="1" applyAlignment="1" applyProtection="1">
      <alignment horizontal="right" vertical="center"/>
      <protection locked="0"/>
    </xf>
    <xf numFmtId="164" fontId="4" fillId="3" borderId="1" xfId="0" applyNumberFormat="1" applyFont="1" applyFill="1" applyBorder="1" applyAlignment="1" applyProtection="1">
      <alignment vertical="center"/>
      <protection locked="0"/>
    </xf>
    <xf numFmtId="0" fontId="10" fillId="0" borderId="2" xfId="0" applyFont="1" applyBorder="1" applyAlignment="1">
      <alignment vertical="center"/>
    </xf>
    <xf numFmtId="0" fontId="7" fillId="0" borderId="4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10" fillId="3" borderId="2" xfId="0" applyFont="1" applyFill="1" applyBorder="1" applyAlignment="1" applyProtection="1">
      <alignment vertical="center"/>
      <protection locked="0"/>
    </xf>
    <xf numFmtId="0" fontId="4" fillId="3" borderId="12" xfId="0" applyFont="1" applyFill="1" applyBorder="1" applyAlignment="1" applyProtection="1">
      <alignment horizontal="center" vertical="center"/>
      <protection locked="0"/>
    </xf>
    <xf numFmtId="0" fontId="4" fillId="3" borderId="13" xfId="0" applyFont="1" applyFill="1" applyBorder="1" applyAlignment="1" applyProtection="1">
      <alignment horizontal="center" vertical="center"/>
      <protection locked="0"/>
    </xf>
    <xf numFmtId="0" fontId="4" fillId="3" borderId="14" xfId="0" applyFont="1" applyFill="1" applyBorder="1" applyAlignment="1" applyProtection="1">
      <alignment horizontal="center" vertical="center"/>
      <protection locked="0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3" fillId="0" borderId="9" xfId="0" applyFont="1" applyFill="1" applyBorder="1" applyAlignment="1">
      <alignment vertical="center"/>
    </xf>
    <xf numFmtId="0" fontId="3" fillId="0" borderId="10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15"/>
  <sheetViews>
    <sheetView tabSelected="1" topLeftCell="A46" zoomScaleNormal="100" workbookViewId="0">
      <selection activeCell="D47" sqref="D47"/>
    </sheetView>
  </sheetViews>
  <sheetFormatPr defaultColWidth="14.453125" defaultRowHeight="12.5"/>
  <cols>
    <col min="1" max="1" width="58.26953125" style="5" customWidth="1"/>
    <col min="2" max="2" width="17.54296875" style="5" customWidth="1"/>
    <col min="3" max="3" width="19.453125" style="5" customWidth="1"/>
    <col min="4" max="4" width="29.26953125" style="5" customWidth="1"/>
    <col min="5" max="16384" width="14.453125" style="5"/>
  </cols>
  <sheetData>
    <row r="1" spans="1:26" ht="38.25" customHeight="1">
      <c r="A1" s="41" t="s">
        <v>6</v>
      </c>
      <c r="B1" s="42"/>
      <c r="C1" s="43"/>
      <c r="D1" s="20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customHeight="1">
      <c r="A2" s="44" t="s">
        <v>4</v>
      </c>
      <c r="B2" s="45"/>
      <c r="C2" s="46"/>
      <c r="D2" s="20"/>
      <c r="E2" s="25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customHeight="1">
      <c r="A3" s="38" t="s">
        <v>10</v>
      </c>
      <c r="B3" s="39"/>
      <c r="C3" s="40"/>
      <c r="D3" s="14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39">
      <c r="A4" s="21" t="s">
        <v>7</v>
      </c>
      <c r="B4" s="35" t="s">
        <v>8</v>
      </c>
      <c r="C4" s="36" t="s">
        <v>9</v>
      </c>
      <c r="D4" s="15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customHeight="1">
      <c r="A5" s="29" t="s">
        <v>11</v>
      </c>
      <c r="B5" s="30">
        <v>3200</v>
      </c>
      <c r="C5" s="30">
        <v>13189.1456</v>
      </c>
      <c r="D5" s="16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customHeight="1">
      <c r="A6" s="29" t="s">
        <v>12</v>
      </c>
      <c r="B6" s="30">
        <v>6000</v>
      </c>
      <c r="C6" s="30">
        <v>24729.648000000001</v>
      </c>
      <c r="D6" s="16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>
      <c r="A7" s="29" t="s">
        <v>40</v>
      </c>
      <c r="B7" s="30">
        <v>6000</v>
      </c>
      <c r="C7" s="30">
        <v>24729.648000000001</v>
      </c>
      <c r="D7" s="16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>
      <c r="A8" s="29" t="s">
        <v>13</v>
      </c>
      <c r="B8" s="30">
        <v>70000</v>
      </c>
      <c r="C8" s="30">
        <v>288512.59999999998</v>
      </c>
      <c r="D8" s="16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>
      <c r="A9" s="29" t="s">
        <v>14</v>
      </c>
      <c r="B9" s="30">
        <v>5279</v>
      </c>
      <c r="C9" s="30">
        <v>21757.968632</v>
      </c>
      <c r="D9" s="16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>
      <c r="A10" s="29" t="s">
        <v>15</v>
      </c>
      <c r="B10" s="30">
        <v>4100</v>
      </c>
      <c r="C10" s="30">
        <v>16898.592799999999</v>
      </c>
      <c r="D10" s="16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>
      <c r="A11" s="29" t="s">
        <v>16</v>
      </c>
      <c r="B11" s="30">
        <v>17500</v>
      </c>
      <c r="C11" s="30">
        <v>72128.14</v>
      </c>
      <c r="D11" s="16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>
      <c r="A12" s="29" t="s">
        <v>17</v>
      </c>
      <c r="B12" s="30">
        <v>45000</v>
      </c>
      <c r="C12" s="30">
        <v>185472.36</v>
      </c>
      <c r="D12" s="16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customHeight="1">
      <c r="A13" s="29" t="s">
        <v>18</v>
      </c>
      <c r="B13" s="30">
        <v>60000</v>
      </c>
      <c r="C13" s="31">
        <v>247296.48</v>
      </c>
      <c r="D13" s="16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>
      <c r="A14" s="29" t="s">
        <v>42</v>
      </c>
      <c r="B14" s="30">
        <v>80000</v>
      </c>
      <c r="C14" s="31">
        <v>329728.59999999998</v>
      </c>
      <c r="D14" s="16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>
      <c r="A15" s="29" t="s">
        <v>19</v>
      </c>
      <c r="B15" s="30">
        <v>10000</v>
      </c>
      <c r="C15" s="31">
        <v>41216.080000000002</v>
      </c>
      <c r="D15" s="16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>
      <c r="A16" s="29" t="s">
        <v>20</v>
      </c>
      <c r="B16" s="30">
        <v>40500</v>
      </c>
      <c r="C16" s="31">
        <v>166925.12400000001</v>
      </c>
      <c r="D16" s="16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>
      <c r="A17" s="29" t="s">
        <v>21</v>
      </c>
      <c r="B17" s="30">
        <v>55000</v>
      </c>
      <c r="C17" s="31">
        <v>226688.44</v>
      </c>
      <c r="D17" s="16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>
      <c r="A18" s="29" t="s">
        <v>41</v>
      </c>
      <c r="B18" s="30">
        <v>60000</v>
      </c>
      <c r="C18" s="31">
        <v>247296.5</v>
      </c>
      <c r="D18" s="16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>
      <c r="A19" s="29" t="s">
        <v>22</v>
      </c>
      <c r="B19" s="30">
        <v>45760</v>
      </c>
      <c r="C19" s="31">
        <v>188604.78207999998</v>
      </c>
      <c r="D19" s="16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>
      <c r="A20" s="29" t="s">
        <v>23</v>
      </c>
      <c r="B20" s="30">
        <v>44000</v>
      </c>
      <c r="C20" s="31">
        <v>181350.75200000001</v>
      </c>
      <c r="D20" s="16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>
      <c r="A21" s="29" t="s">
        <v>24</v>
      </c>
      <c r="B21" s="30">
        <v>10000</v>
      </c>
      <c r="C21" s="31">
        <v>41216.080000000002</v>
      </c>
      <c r="D21" s="16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>
      <c r="A22" s="29" t="s">
        <v>25</v>
      </c>
      <c r="B22" s="30">
        <v>45000</v>
      </c>
      <c r="C22" s="31">
        <v>185472.36</v>
      </c>
      <c r="D22" s="16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>
      <c r="A23" s="29" t="s">
        <v>26</v>
      </c>
      <c r="B23" s="30">
        <v>45000</v>
      </c>
      <c r="C23" s="31">
        <v>185472.36</v>
      </c>
      <c r="D23" s="16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>
      <c r="A24" s="29" t="s">
        <v>27</v>
      </c>
      <c r="B24" s="30">
        <v>34500</v>
      </c>
      <c r="C24" s="31">
        <v>142195.476</v>
      </c>
      <c r="D24" s="16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>
      <c r="A25" s="29" t="s">
        <v>28</v>
      </c>
      <c r="B25" s="30">
        <v>42000</v>
      </c>
      <c r="C25" s="31">
        <v>173107.53600000002</v>
      </c>
      <c r="D25" s="16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>
      <c r="A26" s="29" t="s">
        <v>28</v>
      </c>
      <c r="B26" s="30">
        <v>42000</v>
      </c>
      <c r="C26" s="31">
        <v>173107.53600000002</v>
      </c>
      <c r="D26" s="16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>
      <c r="A27" s="29" t="s">
        <v>28</v>
      </c>
      <c r="B27" s="30">
        <v>42000</v>
      </c>
      <c r="C27" s="31">
        <v>173107.53600000002</v>
      </c>
      <c r="D27" s="16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>
      <c r="A28" s="29" t="s">
        <v>29</v>
      </c>
      <c r="B28" s="30">
        <v>30000</v>
      </c>
      <c r="C28" s="31">
        <v>123648.24</v>
      </c>
      <c r="D28" s="16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>
      <c r="A29" s="29" t="s">
        <v>30</v>
      </c>
      <c r="B29" s="30">
        <v>42640</v>
      </c>
      <c r="C29" s="31">
        <v>175745.36512</v>
      </c>
      <c r="D29" s="16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>
      <c r="A30" s="29" t="s">
        <v>31</v>
      </c>
      <c r="B30" s="30">
        <v>50000</v>
      </c>
      <c r="C30" s="31">
        <v>206080.4</v>
      </c>
      <c r="D30" s="16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>
      <c r="A31" s="29" t="s">
        <v>32</v>
      </c>
      <c r="B31" s="30">
        <v>3800</v>
      </c>
      <c r="C31" s="31">
        <v>15662.110400000001</v>
      </c>
      <c r="D31" s="16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>
      <c r="A32" s="37"/>
      <c r="B32" s="30"/>
      <c r="C32" s="30"/>
      <c r="D32" s="16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>
      <c r="A33" s="34" t="s">
        <v>5</v>
      </c>
      <c r="B33" s="30">
        <f>939279*0.18</f>
        <v>169070.22</v>
      </c>
      <c r="C33" s="31">
        <f>3871340*0.18</f>
        <v>696841.2</v>
      </c>
      <c r="D33" s="16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>
      <c r="A34" s="34" t="s">
        <v>0</v>
      </c>
      <c r="B34" s="11">
        <f>SUM(B5:B33)</f>
        <v>1108349.22</v>
      </c>
      <c r="C34" s="22">
        <f>SUM(C5:C33)</f>
        <v>4568181.0606319997</v>
      </c>
      <c r="D34" s="16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>
      <c r="A35" s="26"/>
      <c r="B35" s="27"/>
      <c r="C35" s="28"/>
      <c r="D35" s="16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>
      <c r="A36" s="3"/>
      <c r="B36" s="12"/>
      <c r="C36" s="12"/>
      <c r="D36" s="17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>
      <c r="A37" s="21" t="s">
        <v>1</v>
      </c>
      <c r="B37" s="12"/>
      <c r="C37" s="23"/>
      <c r="D37" s="17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>
      <c r="A38" s="29" t="s">
        <v>33</v>
      </c>
      <c r="B38" s="32">
        <v>71800</v>
      </c>
      <c r="C38" s="32">
        <f>B38*4</f>
        <v>287200</v>
      </c>
      <c r="D38" s="18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>
      <c r="A39" s="29" t="s">
        <v>34</v>
      </c>
      <c r="B39" s="33">
        <v>7500</v>
      </c>
      <c r="C39" s="32">
        <f t="shared" ref="C39:C45" si="0">B39*4</f>
        <v>30000</v>
      </c>
      <c r="D39" s="18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>
      <c r="A40" s="29" t="s">
        <v>35</v>
      </c>
      <c r="B40" s="32">
        <v>115000</v>
      </c>
      <c r="C40" s="32">
        <f t="shared" si="0"/>
        <v>460000</v>
      </c>
      <c r="D40" s="18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>
      <c r="A41" s="29" t="s">
        <v>36</v>
      </c>
      <c r="B41" s="32">
        <v>1700</v>
      </c>
      <c r="C41" s="32">
        <f t="shared" si="0"/>
        <v>6800</v>
      </c>
      <c r="D41" s="18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>
      <c r="A42" s="29" t="s">
        <v>37</v>
      </c>
      <c r="B42" s="32">
        <v>33000</v>
      </c>
      <c r="C42" s="32">
        <f t="shared" si="0"/>
        <v>132000</v>
      </c>
      <c r="D42" s="18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>
      <c r="A43" s="29" t="s">
        <v>38</v>
      </c>
      <c r="B43" s="32">
        <v>13000</v>
      </c>
      <c r="C43" s="32">
        <f t="shared" si="0"/>
        <v>52000</v>
      </c>
      <c r="D43" s="18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>
      <c r="A44" s="29" t="s">
        <v>39</v>
      </c>
      <c r="B44" s="32">
        <v>33000</v>
      </c>
      <c r="C44" s="32">
        <f t="shared" si="0"/>
        <v>132000</v>
      </c>
      <c r="D44" s="18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>
      <c r="A45" s="29" t="s">
        <v>43</v>
      </c>
      <c r="B45" s="33">
        <v>249002.82</v>
      </c>
      <c r="C45" s="32">
        <f t="shared" si="0"/>
        <v>996011.28</v>
      </c>
      <c r="D45" s="18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>
      <c r="A46" s="29"/>
      <c r="B46" s="33"/>
      <c r="C46" s="32"/>
      <c r="D46" s="18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>
      <c r="A47" s="29"/>
      <c r="B47" s="32"/>
      <c r="C47" s="32"/>
      <c r="D47" s="18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>
      <c r="A48" s="29"/>
      <c r="B48" s="32"/>
      <c r="C48" s="32"/>
      <c r="D48" s="18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>
      <c r="A49" s="29"/>
      <c r="B49" s="32"/>
      <c r="C49" s="32"/>
      <c r="D49" s="18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>
      <c r="A50" s="29"/>
      <c r="B50" s="32"/>
      <c r="C50" s="32"/>
      <c r="D50" s="18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A51" s="29"/>
      <c r="B51" s="32"/>
      <c r="C51" s="32"/>
      <c r="D51" s="18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>
      <c r="A52" s="29"/>
      <c r="B52" s="32"/>
      <c r="C52" s="32"/>
      <c r="D52" s="18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3">
      <c r="A53" s="34" t="s">
        <v>2</v>
      </c>
      <c r="B53" s="13">
        <f>SUM(B38:B52)</f>
        <v>524002.82</v>
      </c>
      <c r="C53" s="24">
        <f>SUM(C38:C52)</f>
        <v>2096011.28</v>
      </c>
      <c r="D53" s="18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5">
      <c r="A54" s="3"/>
      <c r="B54" s="12"/>
      <c r="C54" s="23"/>
      <c r="D54" s="17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3">
      <c r="A55" s="34" t="s">
        <v>3</v>
      </c>
      <c r="B55" s="13">
        <f>SUM(B34+B53)</f>
        <v>1632352.04</v>
      </c>
      <c r="C55" s="24">
        <f>C34+C53</f>
        <v>6664192.340632</v>
      </c>
      <c r="D55" s="19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5">
      <c r="A56" s="2"/>
      <c r="B56" s="4"/>
      <c r="C56" s="4"/>
      <c r="D56" s="4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3">
      <c r="A57" s="8"/>
      <c r="B57" s="9"/>
      <c r="C57" s="9"/>
      <c r="D57" s="9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>
      <c r="A58" s="9"/>
      <c r="B58" s="10"/>
      <c r="C58" s="10"/>
      <c r="D58" s="9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>
      <c r="A59" s="9"/>
      <c r="B59" s="9"/>
      <c r="C59" s="9"/>
      <c r="D59" s="9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5">
      <c r="A60" s="6"/>
      <c r="B60" s="6"/>
      <c r="C60" s="6"/>
      <c r="D60" s="6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5">
      <c r="A61" s="7"/>
      <c r="B61" s="6"/>
      <c r="C61" s="9"/>
      <c r="D61" s="9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5">
      <c r="A62" s="6"/>
      <c r="B62" s="6"/>
      <c r="C62" s="6"/>
      <c r="D62" s="6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5">
      <c r="A63" s="7"/>
      <c r="B63" s="6"/>
      <c r="C63" s="6"/>
      <c r="D63" s="6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5">
      <c r="A64" s="6"/>
      <c r="B64" s="6"/>
      <c r="C64" s="6"/>
      <c r="D64" s="6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3">
      <c r="A65" s="8"/>
      <c r="B65" s="9"/>
      <c r="C65" s="9"/>
      <c r="D65" s="9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>
      <c r="A66" s="9"/>
      <c r="B66" s="10"/>
      <c r="C66" s="10"/>
      <c r="D66" s="9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>
      <c r="A67" s="9"/>
      <c r="B67" s="9"/>
      <c r="C67" s="9"/>
      <c r="D67" s="9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5">
      <c r="A68" s="6"/>
      <c r="B68" s="6"/>
      <c r="C68" s="6"/>
      <c r="D68" s="6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5">
      <c r="A69" s="7"/>
      <c r="B69" s="6"/>
      <c r="C69" s="9"/>
      <c r="D69" s="9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5">
      <c r="A70" s="6"/>
      <c r="B70" s="6"/>
      <c r="C70" s="6"/>
      <c r="D70" s="6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5">
      <c r="A71" s="7"/>
      <c r="B71" s="6"/>
      <c r="C71" s="6"/>
      <c r="D71" s="6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5">
      <c r="A72" s="2"/>
      <c r="B72" s="2"/>
      <c r="C72" s="2"/>
      <c r="D72" s="2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5">
      <c r="A73" s="2"/>
      <c r="B73" s="2"/>
      <c r="C73" s="2"/>
      <c r="D73" s="2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5">
      <c r="A74" s="2"/>
      <c r="B74" s="2"/>
      <c r="C74" s="2"/>
      <c r="D74" s="2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  <row r="1009" spans="1:26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</row>
    <row r="1010" spans="1:26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</row>
    <row r="1011" spans="1:26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</row>
    <row r="1012" spans="1:26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</row>
    <row r="1013" spans="1:26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</row>
    <row r="1014" spans="1:26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</row>
    <row r="1015" spans="1:26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</row>
  </sheetData>
  <sheetProtection algorithmName="SHA-512" hashValue="FogOmnJzMT9Xkc6f6EgMLQBhHRvY4i3Z5Y5njlRU0lAdY4FM+5X3KVuT1lorYldwnzp0QVpe8UgH3kqhEVIx8g==" saltValue="r6qGtU7NcIfn5ERUFKIvqA==" spinCount="100000" sheet="1" objects="1" scenarios="1" formatCells="0" formatColumns="0" formatRows="0" insertColumns="0" insertRows="0" deleteRows="0" sort="0"/>
  <mergeCells count="3">
    <mergeCell ref="A3:C3"/>
    <mergeCell ref="A1:C1"/>
    <mergeCell ref="A2:C2"/>
  </mergeCells>
  <pageMargins left="0.7" right="0.7" top="0.75" bottom="0.75" header="0.3" footer="0.3"/>
  <pageSetup scale="9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4FD161D31FE114E9C3DC95BA2A5147D" ma:contentTypeVersion="13" ma:contentTypeDescription="Create a new document." ma:contentTypeScope="" ma:versionID="4cdc5429b90b50a3932bc85e7e609e6a">
  <xsd:schema xmlns:xsd="http://www.w3.org/2001/XMLSchema" xmlns:xs="http://www.w3.org/2001/XMLSchema" xmlns:p="http://schemas.microsoft.com/office/2006/metadata/properties" xmlns:ns2="3696a940-b8a3-4856-9558-d74167b6f362" xmlns:ns3="14a755c9-7cee-4511-80d9-169e3e543cd1" targetNamespace="http://schemas.microsoft.com/office/2006/metadata/properties" ma:root="true" ma:fieldsID="6ac1ee40dff481c4caad22da996de523" ns2:_="" ns3:_="">
    <xsd:import namespace="3696a940-b8a3-4856-9558-d74167b6f362"/>
    <xsd:import namespace="14a755c9-7cee-4511-80d9-169e3e543cd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96a940-b8a3-4856-9558-d74167b6f3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0a28e0a3-c1bd-4890-855b-f131f13707d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a755c9-7cee-4511-80d9-169e3e543cd1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ca548318-e4b8-40ee-863b-0b50810e9743}" ma:internalName="TaxCatchAll" ma:showField="CatchAllData" ma:web="14a755c9-7cee-4511-80d9-169e3e543c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830FB47-3549-41E8-810B-A7C38FEE7B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696a940-b8a3-4856-9558-d74167b6f362"/>
    <ds:schemaRef ds:uri="14a755c9-7cee-4511-80d9-169e3e543cd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C308C30-3324-46BE-AB81-A4EAF80D740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 Proposal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Rickert</dc:creator>
  <cp:lastModifiedBy>Jonathan Meagher-Zayas</cp:lastModifiedBy>
  <cp:lastPrinted>2022-05-12T21:23:30Z</cp:lastPrinted>
  <dcterms:created xsi:type="dcterms:W3CDTF">2021-06-22T14:27:05Z</dcterms:created>
  <dcterms:modified xsi:type="dcterms:W3CDTF">2022-07-29T15:51:47Z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0x010100F4FD161D31FE114E9C3DC95BA2A5147D</vt:lpwstr>
  </property>
</Properties>
</file>